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Armory upkeep" sheetId="1" r:id="rId1"/>
    <sheet name="Can I beat it" sheetId="2" r:id="rId2"/>
    <sheet name="Businesses" sheetId="3" r:id="rId3"/>
  </sheets>
  <definedNames/>
  <calcPr fullCalcOnLoad="1"/>
</workbook>
</file>

<file path=xl/sharedStrings.xml><?xml version="1.0" encoding="utf-8"?>
<sst xmlns="http://schemas.openxmlformats.org/spreadsheetml/2006/main" count="172" uniqueCount="86">
  <si>
    <t>Guns</t>
  </si>
  <si>
    <t>Armor</t>
  </si>
  <si>
    <t>Vehicles</t>
  </si>
  <si>
    <t>Upkeep</t>
  </si>
  <si>
    <t>Cost</t>
  </si>
  <si>
    <t>FN2000</t>
  </si>
  <si>
    <t>Norinco QBZ-95</t>
  </si>
  <si>
    <t>SIG SG 552</t>
  </si>
  <si>
    <t>Stats</t>
  </si>
  <si>
    <t>DAO-12</t>
  </si>
  <si>
    <t>BLASER R93</t>
  </si>
  <si>
    <t>Platinum Chest Plate</t>
  </si>
  <si>
    <t>Alarm System</t>
  </si>
  <si>
    <t>EMP Grenade</t>
  </si>
  <si>
    <t>Police Jammer</t>
  </si>
  <si>
    <t>Tear Gas Launcher</t>
  </si>
  <si>
    <t>Cadillac CTS</t>
  </si>
  <si>
    <t>Chevy Suburban 2500</t>
  </si>
  <si>
    <t>Audi TT</t>
  </si>
  <si>
    <t>Acura TSX</t>
  </si>
  <si>
    <t>Lexus LX570</t>
  </si>
  <si>
    <t>Chevy Equinox</t>
  </si>
  <si>
    <t>Lincoln Continental</t>
  </si>
  <si>
    <t>Gun</t>
  </si>
  <si>
    <t>Vehicle</t>
  </si>
  <si>
    <t>Mobs</t>
  </si>
  <si>
    <t>Max Energy:</t>
  </si>
  <si>
    <t>Boss HP:</t>
  </si>
  <si>
    <t>Max Time:</t>
  </si>
  <si>
    <t>Can I beat it?</t>
  </si>
  <si>
    <t>h</t>
  </si>
  <si>
    <t>hp</t>
  </si>
  <si>
    <t>e</t>
  </si>
  <si>
    <t>Is Fighter:</t>
  </si>
  <si>
    <t>Joints</t>
  </si>
  <si>
    <t>Real Estates</t>
  </si>
  <si>
    <t>Industries</t>
  </si>
  <si>
    <t>Name</t>
  </si>
  <si>
    <t>Income</t>
  </si>
  <si>
    <t>Garage</t>
  </si>
  <si>
    <t>Chop Shop</t>
  </si>
  <si>
    <t>Warehouse</t>
  </si>
  <si>
    <t>Strip Joint</t>
  </si>
  <si>
    <t>Lounge Bar</t>
  </si>
  <si>
    <t>Night Club</t>
  </si>
  <si>
    <t>Super Mart</t>
  </si>
  <si>
    <t>Penthouse</t>
  </si>
  <si>
    <t>High Rise Apt.</t>
  </si>
  <si>
    <t>Condominiums</t>
  </si>
  <si>
    <t>Tower Blocks</t>
  </si>
  <si>
    <t>Resort Casino</t>
  </si>
  <si>
    <t>Fight Club</t>
  </si>
  <si>
    <t>Record Studio</t>
  </si>
  <si>
    <t>Film Studio</t>
  </si>
  <si>
    <t>Oil Rig</t>
  </si>
  <si>
    <t>Barrett M90</t>
  </si>
  <si>
    <t>S &amp; W Sigma 9mm</t>
  </si>
  <si>
    <t>Ultra Gun Scope</t>
  </si>
  <si>
    <t>BMW Gran Turismo</t>
  </si>
  <si>
    <t>Land Rover Evoque</t>
  </si>
  <si>
    <t>Mercury Cogur</t>
  </si>
  <si>
    <t>Amount</t>
  </si>
  <si>
    <t>Amount of Joints:</t>
  </si>
  <si>
    <t>Amount of Real Estate:</t>
  </si>
  <si>
    <t>Amount of Industries:</t>
  </si>
  <si>
    <t>Amount of Businesses:</t>
  </si>
  <si>
    <t>Energy Needed</t>
  </si>
  <si>
    <t>Armored Pontiac Solstice</t>
  </si>
  <si>
    <t>Diamonds needed:</t>
  </si>
  <si>
    <t>d</t>
  </si>
  <si>
    <t>Minutes To Spare:</t>
  </si>
  <si>
    <t>FN Minimi SPW</t>
  </si>
  <si>
    <t>Gold Mine</t>
  </si>
  <si>
    <t>Joints Income:</t>
  </si>
  <si>
    <t>Real Estate Income:</t>
  </si>
  <si>
    <t>Industry Income:</t>
  </si>
  <si>
    <t>Acc. Income</t>
  </si>
  <si>
    <t>Income Boost:</t>
  </si>
  <si>
    <t>Total Net Income:</t>
  </si>
  <si>
    <t>Wall Radar</t>
  </si>
  <si>
    <t>Audi S7</t>
  </si>
  <si>
    <t>Most valuable:</t>
  </si>
  <si>
    <t>Total Income w/ Boost:</t>
  </si>
  <si>
    <t>Most Valuable Real Estate:</t>
  </si>
  <si>
    <t>Most Valuable Industry:</t>
  </si>
  <si>
    <t>Works for all bosses except Kronos, after lvl 10.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</si>
</sst>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  <numFmt numFmtId="165" formatCode="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i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/>
      <top/>
      <bottom style="hair"/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thin"/>
      <bottom style="medium"/>
    </border>
    <border>
      <left/>
      <right style="thin"/>
      <top/>
      <bottom style="hair"/>
    </border>
    <border>
      <left style="hair"/>
      <right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5" xfId="0" applyFont="1" applyBorder="1" applyAlignment="1">
      <alignment/>
    </xf>
    <xf numFmtId="0" fontId="0" fillId="0" borderId="15" xfId="0" applyBorder="1" applyAlignment="1">
      <alignment/>
    </xf>
    <xf numFmtId="0" fontId="43" fillId="0" borderId="0" xfId="0" applyFont="1" applyBorder="1" applyAlignment="1">
      <alignment/>
    </xf>
    <xf numFmtId="0" fontId="0" fillId="0" borderId="16" xfId="0" applyBorder="1" applyAlignment="1">
      <alignment/>
    </xf>
    <xf numFmtId="0" fontId="42" fillId="0" borderId="17" xfId="0" applyFont="1" applyBorder="1" applyAlignment="1">
      <alignment horizontal="left"/>
    </xf>
    <xf numFmtId="0" fontId="45" fillId="0" borderId="0" xfId="0" applyFont="1" applyBorder="1" applyAlignment="1">
      <alignment horizontal="right"/>
    </xf>
    <xf numFmtId="0" fontId="46" fillId="0" borderId="18" xfId="0" applyFont="1" applyBorder="1" applyAlignment="1">
      <alignment horizontal="right"/>
    </xf>
    <xf numFmtId="0" fontId="46" fillId="0" borderId="19" xfId="0" applyFont="1" applyBorder="1" applyAlignment="1">
      <alignment horizontal="right"/>
    </xf>
    <xf numFmtId="0" fontId="46" fillId="0" borderId="20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0" xfId="0" applyFont="1" applyAlignment="1">
      <alignment horizontal="right"/>
    </xf>
    <xf numFmtId="0" fontId="29" fillId="25" borderId="0" xfId="38" applyFont="1" applyAlignment="1">
      <alignment/>
    </xf>
    <xf numFmtId="0" fontId="29" fillId="21" borderId="0" xfId="34" applyFont="1" applyAlignment="1">
      <alignment/>
    </xf>
    <xf numFmtId="0" fontId="29" fillId="20" borderId="0" xfId="33" applyFont="1" applyAlignment="1">
      <alignment/>
    </xf>
    <xf numFmtId="0" fontId="29" fillId="23" borderId="0" xfId="36" applyFont="1" applyAlignment="1">
      <alignment/>
    </xf>
    <xf numFmtId="0" fontId="40" fillId="0" borderId="0" xfId="0" applyFont="1" applyAlignment="1">
      <alignment/>
    </xf>
    <xf numFmtId="0" fontId="0" fillId="5" borderId="0" xfId="18" applyAlignment="1">
      <alignment/>
    </xf>
    <xf numFmtId="0" fontId="0" fillId="3" borderId="0" xfId="16" applyAlignment="1">
      <alignment/>
    </xf>
    <xf numFmtId="0" fontId="0" fillId="2" borderId="0" xfId="15" applyAlignment="1">
      <alignment/>
    </xf>
    <xf numFmtId="0" fontId="46" fillId="2" borderId="0" xfId="15" applyFont="1" applyAlignment="1">
      <alignment/>
    </xf>
    <xf numFmtId="0" fontId="0" fillId="2" borderId="0" xfId="15" applyFont="1" applyAlignment="1">
      <alignment/>
    </xf>
    <xf numFmtId="0" fontId="0" fillId="5" borderId="0" xfId="18" applyFont="1" applyAlignment="1">
      <alignment/>
    </xf>
    <xf numFmtId="0" fontId="42" fillId="5" borderId="0" xfId="18" applyFont="1" applyAlignment="1">
      <alignment/>
    </xf>
    <xf numFmtId="0" fontId="42" fillId="3" borderId="0" xfId="16" applyFont="1" applyAlignment="1">
      <alignment/>
    </xf>
    <xf numFmtId="0" fontId="46" fillId="5" borderId="0" xfId="18" applyFont="1" applyAlignment="1">
      <alignment/>
    </xf>
    <xf numFmtId="0" fontId="46" fillId="3" borderId="0" xfId="16" applyFont="1" applyAlignment="1">
      <alignment/>
    </xf>
    <xf numFmtId="0" fontId="0" fillId="3" borderId="0" xfId="16" applyFont="1" applyAlignment="1">
      <alignment/>
    </xf>
    <xf numFmtId="0" fontId="42" fillId="2" borderId="0" xfId="15" applyFont="1" applyAlignment="1">
      <alignment/>
    </xf>
    <xf numFmtId="0" fontId="0" fillId="0" borderId="0" xfId="0" applyAlignment="1">
      <alignment horizontal="right"/>
    </xf>
    <xf numFmtId="164" fontId="45" fillId="0" borderId="0" xfId="42" applyNumberFormat="1" applyFont="1" applyBorder="1" applyAlignment="1">
      <alignment/>
    </xf>
    <xf numFmtId="164" fontId="47" fillId="0" borderId="16" xfId="42" applyNumberFormat="1" applyFont="1" applyBorder="1" applyAlignment="1">
      <alignment/>
    </xf>
    <xf numFmtId="164" fontId="47" fillId="0" borderId="0" xfId="42" applyNumberFormat="1" applyFont="1" applyBorder="1" applyAlignment="1">
      <alignment/>
    </xf>
    <xf numFmtId="164" fontId="48" fillId="0" borderId="17" xfId="42" applyNumberFormat="1" applyFont="1" applyBorder="1" applyAlignment="1">
      <alignment/>
    </xf>
    <xf numFmtId="164" fontId="47" fillId="0" borderId="0" xfId="42" applyNumberFormat="1" applyFont="1" applyAlignment="1">
      <alignment/>
    </xf>
    <xf numFmtId="164" fontId="47" fillId="0" borderId="21" xfId="42" applyNumberFormat="1" applyFont="1" applyBorder="1" applyAlignment="1">
      <alignment/>
    </xf>
    <xf numFmtId="164" fontId="47" fillId="0" borderId="22" xfId="42" applyNumberFormat="1" applyFont="1" applyBorder="1" applyAlignment="1">
      <alignment/>
    </xf>
    <xf numFmtId="164" fontId="48" fillId="0" borderId="23" xfId="42" applyNumberFormat="1" applyFont="1" applyBorder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Alignment="1">
      <alignment horizontal="left" vertical="center"/>
    </xf>
    <xf numFmtId="0" fontId="49" fillId="9" borderId="8" xfId="22" applyFont="1" applyBorder="1" applyAlignment="1">
      <alignment horizontal="right" vertical="center"/>
    </xf>
    <xf numFmtId="164" fontId="42" fillId="0" borderId="0" xfId="0" applyNumberFormat="1" applyFont="1" applyAlignment="1">
      <alignment/>
    </xf>
    <xf numFmtId="0" fontId="42" fillId="0" borderId="22" xfId="0" applyFont="1" applyBorder="1" applyAlignment="1">
      <alignment/>
    </xf>
    <xf numFmtId="0" fontId="29" fillId="33" borderId="0" xfId="0" applyFont="1" applyFill="1" applyAlignment="1">
      <alignment/>
    </xf>
    <xf numFmtId="0" fontId="42" fillId="0" borderId="24" xfId="0" applyFont="1" applyBorder="1" applyAlignment="1">
      <alignment/>
    </xf>
    <xf numFmtId="0" fontId="46" fillId="2" borderId="0" xfId="15" applyFont="1" applyAlignment="1">
      <alignment horizontal="right"/>
    </xf>
    <xf numFmtId="0" fontId="46" fillId="5" borderId="0" xfId="18" applyFont="1" applyAlignment="1">
      <alignment horizontal="right"/>
    </xf>
    <xf numFmtId="0" fontId="46" fillId="3" borderId="0" xfId="16" applyFont="1" applyAlignment="1">
      <alignment horizontal="right"/>
    </xf>
    <xf numFmtId="0" fontId="46" fillId="2" borderId="25" xfId="15" applyFont="1" applyBorder="1" applyAlignment="1">
      <alignment/>
    </xf>
    <xf numFmtId="0" fontId="46" fillId="5" borderId="25" xfId="18" applyFont="1" applyBorder="1" applyAlignment="1">
      <alignment/>
    </xf>
    <xf numFmtId="0" fontId="46" fillId="3" borderId="25" xfId="16" applyFont="1" applyBorder="1" applyAlignment="1">
      <alignment/>
    </xf>
    <xf numFmtId="2" fontId="0" fillId="0" borderId="0" xfId="0" applyNumberFormat="1" applyAlignment="1">
      <alignment/>
    </xf>
    <xf numFmtId="165" fontId="40" fillId="0" borderId="0" xfId="0" applyNumberFormat="1" applyFont="1" applyAlignment="1">
      <alignment/>
    </xf>
    <xf numFmtId="165" fontId="47" fillId="0" borderId="0" xfId="0" applyNumberFormat="1" applyFont="1" applyAlignment="1">
      <alignment/>
    </xf>
    <xf numFmtId="164" fontId="40" fillId="0" borderId="0" xfId="42" applyNumberFormat="1" applyFont="1" applyAlignment="1">
      <alignment/>
    </xf>
    <xf numFmtId="164" fontId="0" fillId="0" borderId="0" xfId="42" applyNumberFormat="1" applyFont="1" applyAlignment="1">
      <alignment/>
    </xf>
    <xf numFmtId="0" fontId="0" fillId="8" borderId="0" xfId="15" applyFont="1" applyFill="1" applyAlignment="1">
      <alignment/>
    </xf>
    <xf numFmtId="0" fontId="42" fillId="8" borderId="0" xfId="15" applyFont="1" applyFill="1" applyAlignment="1">
      <alignment/>
    </xf>
    <xf numFmtId="0" fontId="46" fillId="8" borderId="25" xfId="15" applyFont="1" applyFill="1" applyBorder="1" applyAlignment="1">
      <alignment/>
    </xf>
    <xf numFmtId="0" fontId="0" fillId="11" borderId="0" xfId="18" applyFont="1" applyFill="1" applyAlignment="1">
      <alignment/>
    </xf>
    <xf numFmtId="0" fontId="42" fillId="11" borderId="0" xfId="18" applyFont="1" applyFill="1" applyAlignment="1">
      <alignment/>
    </xf>
    <xf numFmtId="0" fontId="46" fillId="11" borderId="25" xfId="18" applyFont="1" applyFill="1" applyBorder="1" applyAlignment="1">
      <alignment/>
    </xf>
    <xf numFmtId="0" fontId="0" fillId="9" borderId="0" xfId="16" applyFont="1" applyFill="1" applyAlignment="1">
      <alignment/>
    </xf>
    <xf numFmtId="0" fontId="42" fillId="9" borderId="0" xfId="16" applyFont="1" applyFill="1" applyAlignment="1">
      <alignment/>
    </xf>
    <xf numFmtId="0" fontId="46" fillId="9" borderId="25" xfId="16" applyFont="1" applyFill="1" applyBorder="1" applyAlignment="1">
      <alignment/>
    </xf>
    <xf numFmtId="0" fontId="0" fillId="2" borderId="0" xfId="15" applyAlignment="1">
      <alignment horizontal="center"/>
    </xf>
    <xf numFmtId="0" fontId="0" fillId="5" borderId="0" xfId="18" applyAlignment="1">
      <alignment horizontal="center"/>
    </xf>
    <xf numFmtId="0" fontId="0" fillId="3" borderId="0" xfId="16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 horizontal="right"/>
    </xf>
    <xf numFmtId="164" fontId="47" fillId="0" borderId="10" xfId="42" applyNumberFormat="1" applyFont="1" applyBorder="1" applyAlignment="1">
      <alignment/>
    </xf>
    <xf numFmtId="0" fontId="0" fillId="0" borderId="0" xfId="15" applyFill="1" applyAlignment="1">
      <alignment/>
    </xf>
    <xf numFmtId="0" fontId="0" fillId="0" borderId="0" xfId="18" applyFill="1" applyAlignment="1">
      <alignment/>
    </xf>
    <xf numFmtId="0" fontId="0" fillId="0" borderId="0" xfId="16" applyFill="1" applyAlignment="1">
      <alignment/>
    </xf>
    <xf numFmtId="0" fontId="0" fillId="0" borderId="0" xfId="0" applyFill="1" applyAlignment="1">
      <alignment/>
    </xf>
    <xf numFmtId="0" fontId="42" fillId="0" borderId="0" xfId="16" applyFont="1" applyFill="1" applyAlignment="1">
      <alignment/>
    </xf>
    <xf numFmtId="0" fontId="0" fillId="8" borderId="27" xfId="15" applyFont="1" applyFill="1" applyBorder="1" applyAlignment="1">
      <alignment/>
    </xf>
    <xf numFmtId="0" fontId="0" fillId="2" borderId="26" xfId="15" applyFont="1" applyBorder="1" applyAlignment="1">
      <alignment/>
    </xf>
    <xf numFmtId="0" fontId="0" fillId="8" borderId="26" xfId="15" applyFont="1" applyFill="1" applyBorder="1" applyAlignment="1">
      <alignment/>
    </xf>
    <xf numFmtId="0" fontId="0" fillId="11" borderId="26" xfId="18" applyFont="1" applyFill="1" applyBorder="1" applyAlignment="1">
      <alignment/>
    </xf>
    <xf numFmtId="0" fontId="0" fillId="5" borderId="26" xfId="18" applyFont="1" applyBorder="1" applyAlignment="1">
      <alignment/>
    </xf>
    <xf numFmtId="0" fontId="0" fillId="9" borderId="26" xfId="16" applyFont="1" applyFill="1" applyBorder="1" applyAlignment="1">
      <alignment/>
    </xf>
    <xf numFmtId="0" fontId="0" fillId="3" borderId="26" xfId="16" applyFont="1" applyBorder="1" applyAlignment="1">
      <alignment/>
    </xf>
    <xf numFmtId="0" fontId="0" fillId="9" borderId="28" xfId="16" applyFont="1" applyFill="1" applyBorder="1" applyAlignment="1">
      <alignment/>
    </xf>
    <xf numFmtId="0" fontId="0" fillId="8" borderId="29" xfId="15" applyFill="1" applyBorder="1" applyAlignment="1">
      <alignment/>
    </xf>
    <xf numFmtId="0" fontId="0" fillId="2" borderId="30" xfId="15" applyBorder="1" applyAlignment="1">
      <alignment/>
    </xf>
    <xf numFmtId="0" fontId="0" fillId="8" borderId="30" xfId="15" applyFill="1" applyBorder="1" applyAlignment="1">
      <alignment/>
    </xf>
    <xf numFmtId="0" fontId="0" fillId="11" borderId="30" xfId="18" applyFill="1" applyBorder="1" applyAlignment="1">
      <alignment/>
    </xf>
    <xf numFmtId="0" fontId="0" fillId="5" borderId="30" xfId="18" applyBorder="1" applyAlignment="1">
      <alignment/>
    </xf>
    <xf numFmtId="0" fontId="0" fillId="9" borderId="30" xfId="16" applyFill="1" applyBorder="1" applyAlignment="1">
      <alignment/>
    </xf>
    <xf numFmtId="0" fontId="0" fillId="3" borderId="30" xfId="16" applyBorder="1" applyAlignment="1">
      <alignment/>
    </xf>
    <xf numFmtId="0" fontId="0" fillId="9" borderId="31" xfId="0" applyFill="1" applyBorder="1" applyAlignment="1">
      <alignment/>
    </xf>
    <xf numFmtId="164" fontId="0" fillId="0" borderId="10" xfId="42" applyNumberFormat="1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32" xfId="0" applyFont="1" applyBorder="1" applyAlignment="1">
      <alignment/>
    </xf>
    <xf numFmtId="43" fontId="45" fillId="0" borderId="0" xfId="42" applyFont="1" applyBorder="1" applyAlignment="1">
      <alignment/>
    </xf>
    <xf numFmtId="0" fontId="0" fillId="2" borderId="0" xfId="15" applyAlignment="1">
      <alignment horizontal="center"/>
    </xf>
    <xf numFmtId="0" fontId="0" fillId="5" borderId="0" xfId="18" applyAlignment="1">
      <alignment horizontal="center"/>
    </xf>
    <xf numFmtId="0" fontId="0" fillId="3" borderId="0" xfId="16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selection activeCell="O40" sqref="O40"/>
    </sheetView>
  </sheetViews>
  <sheetFormatPr defaultColWidth="9.140625" defaultRowHeight="15"/>
  <cols>
    <col min="1" max="1" width="20.7109375" style="0" customWidth="1"/>
    <col min="2" max="3" width="15.7109375" style="1" customWidth="1"/>
    <col min="4" max="5" width="5.7109375" style="1" customWidth="1"/>
    <col min="6" max="6" width="20.7109375" style="0" customWidth="1"/>
    <col min="7" max="8" width="15.7109375" style="1" customWidth="1"/>
    <col min="9" max="10" width="5.7109375" style="1" customWidth="1"/>
    <col min="11" max="11" width="20.7109375" style="0" customWidth="1"/>
    <col min="12" max="13" width="15.7109375" style="1" customWidth="1"/>
    <col min="14" max="15" width="5.7109375" style="1" customWidth="1"/>
    <col min="16" max="16" width="4.7109375" style="1" customWidth="1"/>
    <col min="17" max="17" width="6.7109375" style="23" customWidth="1"/>
    <col min="18" max="18" width="20.7109375" style="0" customWidth="1"/>
    <col min="19" max="20" width="20.7109375" style="46" customWidth="1"/>
    <col min="21" max="22" width="15.7109375" style="46" customWidth="1"/>
  </cols>
  <sheetData>
    <row r="1" spans="1:23" ht="16.5" thickBot="1">
      <c r="A1" s="2" t="s">
        <v>0</v>
      </c>
      <c r="B1" s="3" t="s">
        <v>3</v>
      </c>
      <c r="C1" s="3" t="s">
        <v>4</v>
      </c>
      <c r="D1" s="105" t="s">
        <v>8</v>
      </c>
      <c r="E1" s="106"/>
      <c r="F1" s="2" t="s">
        <v>1</v>
      </c>
      <c r="G1" s="3" t="s">
        <v>3</v>
      </c>
      <c r="H1" s="3" t="s">
        <v>4</v>
      </c>
      <c r="I1" s="105" t="s">
        <v>8</v>
      </c>
      <c r="J1" s="106"/>
      <c r="K1" s="2" t="s">
        <v>2</v>
      </c>
      <c r="L1" s="3" t="s">
        <v>3</v>
      </c>
      <c r="M1" s="3" t="s">
        <v>4</v>
      </c>
      <c r="N1" s="105" t="s">
        <v>8</v>
      </c>
      <c r="O1" s="105"/>
      <c r="P1" s="11"/>
      <c r="Q1" s="18"/>
      <c r="R1" s="15"/>
      <c r="S1" s="42"/>
      <c r="T1" s="42"/>
      <c r="U1" s="107"/>
      <c r="V1" s="107"/>
      <c r="W1" s="4"/>
    </row>
    <row r="2" spans="1:22" ht="15">
      <c r="A2" s="5" t="s">
        <v>71</v>
      </c>
      <c r="B2" s="7">
        <v>180625</v>
      </c>
      <c r="C2" s="7">
        <v>15574075</v>
      </c>
      <c r="D2" s="7">
        <v>115</v>
      </c>
      <c r="E2" s="9">
        <v>58</v>
      </c>
      <c r="F2" s="6" t="s">
        <v>79</v>
      </c>
      <c r="G2" s="8">
        <v>409090</v>
      </c>
      <c r="H2" s="8">
        <v>18750000</v>
      </c>
      <c r="I2" s="7">
        <v>63</v>
      </c>
      <c r="J2" s="9">
        <v>141</v>
      </c>
      <c r="K2" s="6" t="s">
        <v>80</v>
      </c>
      <c r="L2" s="8">
        <v>462250</v>
      </c>
      <c r="M2" s="8">
        <v>36571428</v>
      </c>
      <c r="N2" s="7">
        <v>121</v>
      </c>
      <c r="O2" s="9">
        <v>95</v>
      </c>
      <c r="P2" s="12"/>
      <c r="Q2" s="19" t="s">
        <v>23</v>
      </c>
      <c r="R2" s="16" t="s">
        <v>71</v>
      </c>
      <c r="S2" s="43">
        <v>180625</v>
      </c>
      <c r="T2" s="43">
        <v>15574075</v>
      </c>
      <c r="U2" s="43">
        <v>115</v>
      </c>
      <c r="V2" s="47">
        <v>58</v>
      </c>
    </row>
    <row r="3" spans="1:22" ht="15">
      <c r="A3" s="14" t="s">
        <v>56</v>
      </c>
      <c r="B3" s="13">
        <v>170000</v>
      </c>
      <c r="C3" s="13">
        <v>14500000</v>
      </c>
      <c r="D3" s="13">
        <v>97</v>
      </c>
      <c r="E3" s="56">
        <v>53</v>
      </c>
      <c r="F3" s="14" t="s">
        <v>57</v>
      </c>
      <c r="G3" s="13">
        <v>300000</v>
      </c>
      <c r="H3" s="13">
        <v>15000000</v>
      </c>
      <c r="I3" s="13">
        <v>54</v>
      </c>
      <c r="J3" s="56">
        <v>120</v>
      </c>
      <c r="K3" s="14" t="s">
        <v>58</v>
      </c>
      <c r="L3" s="13">
        <v>430000</v>
      </c>
      <c r="M3" s="13">
        <v>32000000</v>
      </c>
      <c r="N3" s="13">
        <v>111</v>
      </c>
      <c r="O3" s="56">
        <v>83</v>
      </c>
      <c r="P3" s="12"/>
      <c r="Q3" s="20" t="s">
        <v>23</v>
      </c>
      <c r="R3" s="4"/>
      <c r="S3" s="44"/>
      <c r="T3" s="44"/>
      <c r="U3" s="44"/>
      <c r="V3" s="48"/>
    </row>
    <row r="4" spans="1:22" ht="15">
      <c r="A4" s="6" t="s">
        <v>55</v>
      </c>
      <c r="B4" s="8">
        <v>160000</v>
      </c>
      <c r="C4" s="8">
        <v>13500000</v>
      </c>
      <c r="D4" s="8">
        <v>81</v>
      </c>
      <c r="E4" s="10">
        <v>51</v>
      </c>
      <c r="F4" s="6" t="s">
        <v>11</v>
      </c>
      <c r="G4" s="8">
        <v>220000</v>
      </c>
      <c r="H4" s="8">
        <v>12000000</v>
      </c>
      <c r="I4" s="8">
        <v>46</v>
      </c>
      <c r="J4" s="10">
        <v>102</v>
      </c>
      <c r="K4" s="6" t="s">
        <v>59</v>
      </c>
      <c r="L4" s="8">
        <v>400000</v>
      </c>
      <c r="M4" s="8">
        <v>28000000</v>
      </c>
      <c r="N4" s="8">
        <v>79</v>
      </c>
      <c r="O4" s="10">
        <v>100</v>
      </c>
      <c r="P4" s="12"/>
      <c r="Q4" s="20" t="s">
        <v>1</v>
      </c>
      <c r="R4" s="4" t="s">
        <v>79</v>
      </c>
      <c r="S4" s="44">
        <v>409090</v>
      </c>
      <c r="T4" s="44">
        <v>18750000</v>
      </c>
      <c r="U4" s="44">
        <v>63</v>
      </c>
      <c r="V4" s="48">
        <v>141</v>
      </c>
    </row>
    <row r="5" spans="1:22" ht="15">
      <c r="A5" s="6" t="s">
        <v>5</v>
      </c>
      <c r="B5" s="8">
        <v>150000</v>
      </c>
      <c r="C5" s="8">
        <v>15000000</v>
      </c>
      <c r="D5" s="8">
        <v>70</v>
      </c>
      <c r="E5" s="10">
        <v>45</v>
      </c>
      <c r="F5" s="6" t="s">
        <v>12</v>
      </c>
      <c r="G5" s="8">
        <v>200000</v>
      </c>
      <c r="H5" s="8">
        <v>10000000</v>
      </c>
      <c r="I5" s="8">
        <v>26</v>
      </c>
      <c r="J5" s="10">
        <v>92</v>
      </c>
      <c r="K5" s="6" t="s">
        <v>60</v>
      </c>
      <c r="L5" s="8">
        <v>174000</v>
      </c>
      <c r="M5" s="8">
        <v>0</v>
      </c>
      <c r="N5" s="8">
        <v>100</v>
      </c>
      <c r="O5" s="10">
        <v>62</v>
      </c>
      <c r="P5" s="12"/>
      <c r="Q5" s="20" t="s">
        <v>1</v>
      </c>
      <c r="R5" s="4"/>
      <c r="S5" s="44"/>
      <c r="T5" s="44"/>
      <c r="U5" s="44"/>
      <c r="V5" s="48"/>
    </row>
    <row r="6" spans="1:22" ht="15">
      <c r="A6" s="6" t="s">
        <v>6</v>
      </c>
      <c r="B6" s="8">
        <v>140000</v>
      </c>
      <c r="C6" s="8">
        <v>9500000</v>
      </c>
      <c r="D6" s="8">
        <v>65</v>
      </c>
      <c r="E6" s="10">
        <v>45</v>
      </c>
      <c r="F6" s="6" t="s">
        <v>13</v>
      </c>
      <c r="G6" s="8">
        <v>150000</v>
      </c>
      <c r="H6" s="8">
        <v>7500000</v>
      </c>
      <c r="I6" s="8">
        <v>28</v>
      </c>
      <c r="J6" s="10">
        <v>73</v>
      </c>
      <c r="K6" s="6" t="s">
        <v>16</v>
      </c>
      <c r="L6" s="8">
        <v>370000</v>
      </c>
      <c r="M6" s="8">
        <v>25000000</v>
      </c>
      <c r="N6" s="8">
        <v>90</v>
      </c>
      <c r="O6" s="10">
        <v>76</v>
      </c>
      <c r="P6" s="12"/>
      <c r="Q6" s="20" t="s">
        <v>24</v>
      </c>
      <c r="R6" s="4" t="s">
        <v>80</v>
      </c>
      <c r="S6" s="44">
        <v>462250</v>
      </c>
      <c r="T6" s="44">
        <v>36571428</v>
      </c>
      <c r="U6" s="44">
        <v>121</v>
      </c>
      <c r="V6" s="48">
        <v>95</v>
      </c>
    </row>
    <row r="7" spans="1:22" ht="15">
      <c r="A7" s="6" t="s">
        <v>7</v>
      </c>
      <c r="B7" s="8">
        <v>120000</v>
      </c>
      <c r="C7" s="8">
        <v>6500000</v>
      </c>
      <c r="D7" s="8">
        <v>62</v>
      </c>
      <c r="E7" s="10">
        <v>43</v>
      </c>
      <c r="F7" s="6" t="s">
        <v>14</v>
      </c>
      <c r="G7" s="8">
        <v>85000</v>
      </c>
      <c r="H7" s="8">
        <v>4500000</v>
      </c>
      <c r="I7" s="8">
        <v>13</v>
      </c>
      <c r="J7" s="10">
        <v>62</v>
      </c>
      <c r="K7" s="6" t="s">
        <v>17</v>
      </c>
      <c r="L7" s="8">
        <v>350000</v>
      </c>
      <c r="M7" s="8">
        <v>24000000</v>
      </c>
      <c r="N7" s="8">
        <v>78</v>
      </c>
      <c r="O7" s="10">
        <v>66</v>
      </c>
      <c r="P7" s="12"/>
      <c r="Q7" s="20" t="s">
        <v>24</v>
      </c>
      <c r="R7" s="4"/>
      <c r="S7" s="44"/>
      <c r="T7" s="44"/>
      <c r="U7" s="44"/>
      <c r="V7" s="48"/>
    </row>
    <row r="8" spans="1:22" ht="15.75" thickBot="1">
      <c r="A8" s="6" t="s">
        <v>9</v>
      </c>
      <c r="B8" s="8">
        <v>110000</v>
      </c>
      <c r="C8" s="8">
        <v>6000000</v>
      </c>
      <c r="D8" s="8">
        <v>49</v>
      </c>
      <c r="E8" s="10">
        <v>37</v>
      </c>
      <c r="F8" s="6" t="s">
        <v>15</v>
      </c>
      <c r="G8" s="8">
        <v>40000</v>
      </c>
      <c r="H8" s="8">
        <v>2000000</v>
      </c>
      <c r="I8" s="8">
        <v>13</v>
      </c>
      <c r="J8" s="10">
        <v>43</v>
      </c>
      <c r="K8" s="6" t="s">
        <v>18</v>
      </c>
      <c r="L8" s="8">
        <v>300000</v>
      </c>
      <c r="M8" s="8">
        <v>20000000</v>
      </c>
      <c r="N8" s="8">
        <v>87</v>
      </c>
      <c r="O8" s="10">
        <v>47</v>
      </c>
      <c r="P8" s="12"/>
      <c r="Q8" s="21" t="s">
        <v>25</v>
      </c>
      <c r="R8" s="17">
        <v>1000</v>
      </c>
      <c r="S8" s="45">
        <f>SUM(S2:S7)*R8</f>
        <v>1051965000</v>
      </c>
      <c r="T8" s="45">
        <f>SUM(T2:T7)*R8</f>
        <v>70895503000</v>
      </c>
      <c r="U8" s="45">
        <f>SUM(U2:U7)*R8</f>
        <v>299000</v>
      </c>
      <c r="V8" s="49">
        <f>SUM(V2:V7)*R8</f>
        <v>294000</v>
      </c>
    </row>
    <row r="9" spans="1:17" ht="15.75" thickBot="1">
      <c r="A9" s="6" t="s">
        <v>10</v>
      </c>
      <c r="B9" s="8">
        <v>90000</v>
      </c>
      <c r="C9" s="8">
        <v>4500000</v>
      </c>
      <c r="D9" s="8">
        <v>47</v>
      </c>
      <c r="E9" s="10">
        <v>33</v>
      </c>
      <c r="F9" s="6"/>
      <c r="G9" s="8"/>
      <c r="H9" s="8"/>
      <c r="I9" s="8"/>
      <c r="J9" s="10"/>
      <c r="K9" s="6" t="s">
        <v>19</v>
      </c>
      <c r="L9" s="8">
        <v>280000</v>
      </c>
      <c r="M9" s="8">
        <v>18000000</v>
      </c>
      <c r="N9" s="8">
        <v>72</v>
      </c>
      <c r="O9" s="10">
        <v>62</v>
      </c>
      <c r="P9" s="12"/>
      <c r="Q9" s="22"/>
    </row>
    <row r="10" spans="1:22" ht="15">
      <c r="A10" s="6"/>
      <c r="B10" s="8"/>
      <c r="C10" s="8"/>
      <c r="D10" s="8"/>
      <c r="E10" s="10"/>
      <c r="F10" s="6"/>
      <c r="G10" s="8"/>
      <c r="H10" s="8"/>
      <c r="I10" s="8"/>
      <c r="J10" s="10"/>
      <c r="K10" s="6" t="s">
        <v>20</v>
      </c>
      <c r="L10" s="8">
        <v>250000</v>
      </c>
      <c r="M10" s="8">
        <v>15000000</v>
      </c>
      <c r="N10" s="8">
        <v>54</v>
      </c>
      <c r="O10" s="10">
        <v>58</v>
      </c>
      <c r="P10" s="12"/>
      <c r="Q10" s="19" t="s">
        <v>23</v>
      </c>
      <c r="R10" s="16" t="s">
        <v>56</v>
      </c>
      <c r="S10" s="43">
        <v>170000</v>
      </c>
      <c r="T10" s="43">
        <v>14500000</v>
      </c>
      <c r="U10" s="43">
        <v>97</v>
      </c>
      <c r="V10" s="47">
        <v>53</v>
      </c>
    </row>
    <row r="11" spans="1:22" ht="15">
      <c r="A11" s="6"/>
      <c r="B11" s="8"/>
      <c r="C11" s="8"/>
      <c r="D11" s="8"/>
      <c r="E11" s="10"/>
      <c r="F11" s="6"/>
      <c r="G11" s="8"/>
      <c r="H11" s="8"/>
      <c r="I11" s="8"/>
      <c r="J11" s="10"/>
      <c r="K11" s="50" t="s">
        <v>67</v>
      </c>
      <c r="L11" s="1">
        <v>195000</v>
      </c>
      <c r="M11" s="1">
        <v>12500000</v>
      </c>
      <c r="N11" s="1">
        <v>63</v>
      </c>
      <c r="O11" s="10">
        <v>41</v>
      </c>
      <c r="P11" s="12"/>
      <c r="Q11" s="20" t="s">
        <v>23</v>
      </c>
      <c r="R11" s="4"/>
      <c r="S11" s="44"/>
      <c r="T11" s="44"/>
      <c r="U11" s="44"/>
      <c r="V11" s="48"/>
    </row>
    <row r="12" spans="1:22" ht="15">
      <c r="A12" s="6"/>
      <c r="B12" s="8"/>
      <c r="C12" s="8"/>
      <c r="D12" s="8"/>
      <c r="E12" s="10"/>
      <c r="F12" s="6"/>
      <c r="G12" s="8"/>
      <c r="H12" s="8"/>
      <c r="I12" s="8"/>
      <c r="J12" s="10"/>
      <c r="K12" s="6" t="s">
        <v>21</v>
      </c>
      <c r="L12" s="8">
        <v>175000</v>
      </c>
      <c r="M12" s="8">
        <v>12000000</v>
      </c>
      <c r="N12" s="8">
        <v>51</v>
      </c>
      <c r="O12" s="10">
        <v>41</v>
      </c>
      <c r="P12" s="12"/>
      <c r="Q12" s="20" t="s">
        <v>1</v>
      </c>
      <c r="R12" s="4" t="s">
        <v>57</v>
      </c>
      <c r="S12" s="44">
        <v>300000</v>
      </c>
      <c r="T12" s="44">
        <v>15000000</v>
      </c>
      <c r="U12" s="44">
        <v>54</v>
      </c>
      <c r="V12" s="48">
        <v>120</v>
      </c>
    </row>
    <row r="13" spans="1:22" ht="15">
      <c r="A13" s="6"/>
      <c r="B13" s="8"/>
      <c r="C13" s="8"/>
      <c r="D13" s="8"/>
      <c r="E13" s="10"/>
      <c r="F13" s="6"/>
      <c r="G13" s="8"/>
      <c r="H13" s="8"/>
      <c r="I13" s="8"/>
      <c r="J13" s="10"/>
      <c r="K13" s="6" t="s">
        <v>22</v>
      </c>
      <c r="L13" s="8">
        <v>90000</v>
      </c>
      <c r="M13" s="8">
        <v>6800000</v>
      </c>
      <c r="N13" s="8">
        <v>37</v>
      </c>
      <c r="O13" s="10">
        <v>35</v>
      </c>
      <c r="P13" s="12"/>
      <c r="Q13" s="20" t="s">
        <v>1</v>
      </c>
      <c r="R13" s="4"/>
      <c r="S13" s="44"/>
      <c r="T13" s="44"/>
      <c r="U13" s="44"/>
      <c r="V13" s="48"/>
    </row>
    <row r="14" spans="1:22" ht="15">
      <c r="A14" s="6"/>
      <c r="B14" s="8"/>
      <c r="C14" s="8"/>
      <c r="D14" s="8"/>
      <c r="E14" s="10"/>
      <c r="F14" s="6"/>
      <c r="G14" s="8"/>
      <c r="H14" s="8"/>
      <c r="I14" s="8"/>
      <c r="J14" s="10"/>
      <c r="K14" s="6"/>
      <c r="L14" s="8"/>
      <c r="M14" s="8"/>
      <c r="N14" s="8"/>
      <c r="O14" s="10"/>
      <c r="P14" s="12"/>
      <c r="Q14" s="20" t="s">
        <v>24</v>
      </c>
      <c r="R14" s="4" t="s">
        <v>58</v>
      </c>
      <c r="S14" s="44">
        <v>430000</v>
      </c>
      <c r="T14" s="44">
        <v>32000000</v>
      </c>
      <c r="U14" s="44">
        <v>111</v>
      </c>
      <c r="V14" s="48">
        <v>83</v>
      </c>
    </row>
    <row r="15" spans="1:22" ht="15">
      <c r="A15" s="6"/>
      <c r="B15" s="8"/>
      <c r="C15" s="8"/>
      <c r="D15" s="8"/>
      <c r="E15" s="10"/>
      <c r="F15" s="6"/>
      <c r="G15" s="8"/>
      <c r="H15" s="8"/>
      <c r="I15" s="8"/>
      <c r="J15" s="10"/>
      <c r="K15" s="6"/>
      <c r="L15" s="8"/>
      <c r="M15" s="8"/>
      <c r="N15" s="8"/>
      <c r="O15" s="10"/>
      <c r="P15" s="12"/>
      <c r="Q15" s="20" t="s">
        <v>24</v>
      </c>
      <c r="R15" s="4"/>
      <c r="S15" s="44"/>
      <c r="T15" s="44"/>
      <c r="U15" s="44"/>
      <c r="V15" s="48"/>
    </row>
    <row r="16" spans="1:22" ht="15.75" thickBot="1">
      <c r="A16" s="6"/>
      <c r="B16" s="8"/>
      <c r="C16" s="8"/>
      <c r="D16" s="8"/>
      <c r="E16" s="10"/>
      <c r="F16" s="6"/>
      <c r="G16" s="8"/>
      <c r="H16" s="8"/>
      <c r="I16" s="8"/>
      <c r="J16" s="10"/>
      <c r="K16" s="6"/>
      <c r="L16" s="8"/>
      <c r="M16" s="8"/>
      <c r="N16" s="8"/>
      <c r="O16" s="10"/>
      <c r="P16" s="12"/>
      <c r="Q16" s="21" t="s">
        <v>25</v>
      </c>
      <c r="R16" s="17">
        <v>1000</v>
      </c>
      <c r="S16" s="45">
        <f>SUM(S10:S15)*R16</f>
        <v>900000000</v>
      </c>
      <c r="T16" s="45">
        <f>SUM(T10:T15)*R16</f>
        <v>61500000000</v>
      </c>
      <c r="U16" s="45">
        <f>SUM(U10:U15)*R16</f>
        <v>262000</v>
      </c>
      <c r="V16" s="49">
        <f>SUM(V10:V15)*R16</f>
        <v>256000</v>
      </c>
    </row>
    <row r="17" spans="1:17" ht="15.75" thickBot="1">
      <c r="A17" s="6"/>
      <c r="B17" s="8"/>
      <c r="C17" s="8"/>
      <c r="D17" s="8"/>
      <c r="E17" s="10"/>
      <c r="F17" s="6"/>
      <c r="G17" s="8"/>
      <c r="H17" s="8"/>
      <c r="I17" s="8"/>
      <c r="J17" s="10"/>
      <c r="K17" s="6"/>
      <c r="L17" s="8"/>
      <c r="M17" s="8"/>
      <c r="N17" s="8"/>
      <c r="O17" s="10"/>
      <c r="P17" s="12"/>
      <c r="Q17" s="22"/>
    </row>
    <row r="18" spans="1:22" ht="15">
      <c r="A18" s="6"/>
      <c r="B18" s="8"/>
      <c r="C18" s="8"/>
      <c r="D18" s="8"/>
      <c r="E18" s="10"/>
      <c r="F18" s="6"/>
      <c r="G18" s="8"/>
      <c r="H18" s="8"/>
      <c r="I18" s="8"/>
      <c r="J18" s="10"/>
      <c r="K18" s="6"/>
      <c r="L18" s="8"/>
      <c r="M18" s="8"/>
      <c r="N18" s="8"/>
      <c r="O18" s="10"/>
      <c r="P18" s="12"/>
      <c r="Q18" s="19" t="s">
        <v>23</v>
      </c>
      <c r="R18" s="16" t="s">
        <v>7</v>
      </c>
      <c r="S18" s="43">
        <v>120000</v>
      </c>
      <c r="T18" s="43">
        <v>6500000</v>
      </c>
      <c r="U18" s="43">
        <v>62</v>
      </c>
      <c r="V18" s="47">
        <v>43</v>
      </c>
    </row>
    <row r="19" spans="1:22" ht="15">
      <c r="A19" s="6"/>
      <c r="B19" s="8"/>
      <c r="C19" s="8"/>
      <c r="D19" s="8"/>
      <c r="E19" s="10"/>
      <c r="F19" s="6"/>
      <c r="G19" s="8"/>
      <c r="H19" s="8"/>
      <c r="I19" s="8"/>
      <c r="J19" s="10"/>
      <c r="K19" s="6"/>
      <c r="L19" s="8"/>
      <c r="M19" s="8"/>
      <c r="N19" s="8"/>
      <c r="O19" s="10"/>
      <c r="P19" s="12"/>
      <c r="Q19" s="20" t="s">
        <v>23</v>
      </c>
      <c r="R19" s="4" t="s">
        <v>7</v>
      </c>
      <c r="S19" s="44">
        <v>120000</v>
      </c>
      <c r="T19" s="44">
        <v>6500000</v>
      </c>
      <c r="U19" s="44">
        <v>62</v>
      </c>
      <c r="V19" s="48">
        <v>43</v>
      </c>
    </row>
    <row r="20" spans="1:22" ht="15">
      <c r="A20" s="6"/>
      <c r="B20" s="8"/>
      <c r="C20" s="8"/>
      <c r="D20" s="8"/>
      <c r="E20" s="10"/>
      <c r="F20" s="6"/>
      <c r="G20" s="8"/>
      <c r="H20" s="8"/>
      <c r="I20" s="8"/>
      <c r="J20" s="10"/>
      <c r="K20" s="6"/>
      <c r="L20" s="8"/>
      <c r="M20" s="8"/>
      <c r="N20" s="8"/>
      <c r="O20" s="10"/>
      <c r="P20" s="12"/>
      <c r="Q20" s="20" t="s">
        <v>1</v>
      </c>
      <c r="R20" s="4" t="s">
        <v>57</v>
      </c>
      <c r="S20" s="44">
        <v>300000</v>
      </c>
      <c r="T20" s="44">
        <v>15000000</v>
      </c>
      <c r="U20" s="44">
        <v>54</v>
      </c>
      <c r="V20" s="48">
        <v>120</v>
      </c>
    </row>
    <row r="21" spans="1:22" ht="15">
      <c r="A21" s="6"/>
      <c r="B21" s="8"/>
      <c r="C21" s="8"/>
      <c r="D21" s="8"/>
      <c r="E21" s="10"/>
      <c r="F21" s="6"/>
      <c r="G21" s="8"/>
      <c r="H21" s="8"/>
      <c r="I21" s="8"/>
      <c r="J21" s="10"/>
      <c r="K21" s="6"/>
      <c r="L21" s="8"/>
      <c r="M21" s="8"/>
      <c r="N21" s="8"/>
      <c r="O21" s="10"/>
      <c r="P21" s="12"/>
      <c r="Q21" s="20" t="s">
        <v>1</v>
      </c>
      <c r="R21" s="4" t="s">
        <v>14</v>
      </c>
      <c r="S21" s="44">
        <v>85000</v>
      </c>
      <c r="T21" s="44">
        <v>4500000</v>
      </c>
      <c r="U21" s="44">
        <v>13</v>
      </c>
      <c r="V21" s="48">
        <v>62</v>
      </c>
    </row>
    <row r="22" spans="1:22" ht="15">
      <c r="A22" s="6"/>
      <c r="B22" s="8"/>
      <c r="C22" s="8"/>
      <c r="D22" s="8"/>
      <c r="E22" s="10"/>
      <c r="F22" s="6"/>
      <c r="G22" s="8"/>
      <c r="H22" s="8"/>
      <c r="I22" s="8"/>
      <c r="J22" s="10"/>
      <c r="K22" s="6"/>
      <c r="L22" s="8"/>
      <c r="M22" s="8"/>
      <c r="N22" s="8"/>
      <c r="O22" s="10"/>
      <c r="P22" s="12"/>
      <c r="Q22" s="20" t="s">
        <v>24</v>
      </c>
      <c r="R22" s="4" t="s">
        <v>67</v>
      </c>
      <c r="S22" s="44">
        <v>195000</v>
      </c>
      <c r="T22" s="44">
        <v>12500000</v>
      </c>
      <c r="U22" s="44">
        <v>63</v>
      </c>
      <c r="V22" s="48">
        <v>41</v>
      </c>
    </row>
    <row r="23" spans="1:22" ht="15">
      <c r="A23" s="6"/>
      <c r="B23" s="8"/>
      <c r="C23" s="8"/>
      <c r="D23" s="8"/>
      <c r="E23" s="10"/>
      <c r="F23" s="6"/>
      <c r="G23" s="8"/>
      <c r="H23" s="8"/>
      <c r="I23" s="8"/>
      <c r="J23" s="10"/>
      <c r="K23" s="6"/>
      <c r="L23" s="8"/>
      <c r="M23" s="8"/>
      <c r="N23" s="8"/>
      <c r="O23" s="10"/>
      <c r="P23" s="12"/>
      <c r="Q23" s="20" t="s">
        <v>24</v>
      </c>
      <c r="R23" s="4" t="s">
        <v>22</v>
      </c>
      <c r="S23" s="44">
        <v>90000</v>
      </c>
      <c r="T23" s="44">
        <v>6800000</v>
      </c>
      <c r="U23" s="44">
        <v>37</v>
      </c>
      <c r="V23" s="48">
        <v>35</v>
      </c>
    </row>
    <row r="24" spans="17:22" ht="15.75" thickBot="1">
      <c r="Q24" s="21" t="s">
        <v>25</v>
      </c>
      <c r="R24" s="17">
        <v>500</v>
      </c>
      <c r="S24" s="45">
        <f>SUM(S18:S23)*R24</f>
        <v>455000000</v>
      </c>
      <c r="T24" s="45">
        <f>SUM(T18:T23)*R24</f>
        <v>25900000000</v>
      </c>
      <c r="U24" s="45">
        <f>SUM(U18:U23)*R24</f>
        <v>145500</v>
      </c>
      <c r="V24" s="49">
        <f>SUM(V18:V23)*R24</f>
        <v>172000</v>
      </c>
    </row>
    <row r="25" ht="15.75" thickBot="1"/>
    <row r="26" spans="17:22" ht="15">
      <c r="Q26" s="19" t="s">
        <v>23</v>
      </c>
      <c r="R26" s="16"/>
      <c r="S26" s="43"/>
      <c r="T26" s="43"/>
      <c r="U26" s="43"/>
      <c r="V26" s="47"/>
    </row>
    <row r="27" spans="17:22" ht="15">
      <c r="Q27" s="20" t="s">
        <v>23</v>
      </c>
      <c r="R27" s="4"/>
      <c r="S27" s="44"/>
      <c r="T27" s="44"/>
      <c r="U27" s="44"/>
      <c r="V27" s="48"/>
    </row>
    <row r="28" spans="17:22" ht="15">
      <c r="Q28" s="20" t="s">
        <v>1</v>
      </c>
      <c r="R28" s="4"/>
      <c r="S28" s="44"/>
      <c r="T28" s="44"/>
      <c r="U28" s="44"/>
      <c r="V28" s="48"/>
    </row>
    <row r="29" spans="12:22" ht="15">
      <c r="L29" s="53"/>
      <c r="Q29" s="20" t="s">
        <v>1</v>
      </c>
      <c r="R29" s="4"/>
      <c r="S29" s="44"/>
      <c r="T29" s="44"/>
      <c r="U29" s="44"/>
      <c r="V29" s="48"/>
    </row>
    <row r="30" spans="17:22" ht="15">
      <c r="Q30" s="20" t="s">
        <v>24</v>
      </c>
      <c r="R30" s="4"/>
      <c r="S30" s="44"/>
      <c r="T30" s="44"/>
      <c r="U30" s="44"/>
      <c r="V30" s="48"/>
    </row>
    <row r="31" spans="12:22" ht="15">
      <c r="L31" s="53"/>
      <c r="Q31" s="20" t="s">
        <v>24</v>
      </c>
      <c r="R31" s="4"/>
      <c r="S31" s="44"/>
      <c r="T31" s="44"/>
      <c r="U31" s="44"/>
      <c r="V31" s="48"/>
    </row>
    <row r="32" spans="17:22" ht="15.75" thickBot="1">
      <c r="Q32" s="21" t="s">
        <v>25</v>
      </c>
      <c r="R32" s="17">
        <v>1000</v>
      </c>
      <c r="S32" s="45">
        <f>SUM(S26:S31)*R32</f>
        <v>0</v>
      </c>
      <c r="T32" s="45">
        <f>SUM(T26:T31)*R32</f>
        <v>0</v>
      </c>
      <c r="U32" s="45">
        <f>SUM(U26:U31)*R32</f>
        <v>0</v>
      </c>
      <c r="V32" s="49">
        <f>SUM(V26:V31)*R32</f>
        <v>0</v>
      </c>
    </row>
    <row r="33" ht="15.75" thickBot="1"/>
    <row r="34" spans="17:22" ht="15">
      <c r="Q34" s="19" t="s">
        <v>23</v>
      </c>
      <c r="R34" s="16"/>
      <c r="S34" s="43"/>
      <c r="T34" s="43"/>
      <c r="U34" s="43"/>
      <c r="V34" s="47"/>
    </row>
    <row r="35" spans="17:22" ht="15">
      <c r="Q35" s="20" t="s">
        <v>23</v>
      </c>
      <c r="R35" s="4"/>
      <c r="S35" s="44"/>
      <c r="T35" s="44"/>
      <c r="U35" s="44"/>
      <c r="V35" s="48"/>
    </row>
    <row r="36" spans="17:22" ht="15">
      <c r="Q36" s="20" t="s">
        <v>1</v>
      </c>
      <c r="R36" s="4"/>
      <c r="S36" s="44"/>
      <c r="T36" s="44"/>
      <c r="U36" s="44"/>
      <c r="V36" s="48"/>
    </row>
    <row r="37" spans="17:22" ht="15">
      <c r="Q37" s="20" t="s">
        <v>1</v>
      </c>
      <c r="R37" s="4"/>
      <c r="S37" s="44"/>
      <c r="T37" s="44"/>
      <c r="U37" s="44"/>
      <c r="V37" s="48"/>
    </row>
    <row r="38" spans="17:22" ht="15">
      <c r="Q38" s="20" t="s">
        <v>24</v>
      </c>
      <c r="R38" s="50"/>
      <c r="S38" s="12"/>
      <c r="T38" s="12"/>
      <c r="U38" s="12"/>
      <c r="V38" s="54"/>
    </row>
    <row r="39" spans="17:22" ht="15">
      <c r="Q39" s="20" t="s">
        <v>24</v>
      </c>
      <c r="R39" s="4"/>
      <c r="S39" s="44"/>
      <c r="T39" s="44"/>
      <c r="U39" s="44"/>
      <c r="V39" s="48"/>
    </row>
    <row r="40" spans="17:22" ht="15.75" thickBot="1">
      <c r="Q40" s="21" t="s">
        <v>25</v>
      </c>
      <c r="R40" s="17">
        <v>1000</v>
      </c>
      <c r="S40" s="45">
        <f>SUM(S34:S39)*R40</f>
        <v>0</v>
      </c>
      <c r="T40" s="45">
        <f>SUM(T34:T39)*R40</f>
        <v>0</v>
      </c>
      <c r="U40" s="45">
        <f>SUM(U34:U39)*R40</f>
        <v>0</v>
      </c>
      <c r="V40" s="49">
        <f>SUM(V34:V39)*R40</f>
        <v>0</v>
      </c>
    </row>
    <row r="41" ht="15.75" thickBot="1"/>
    <row r="42" spans="17:22" ht="15">
      <c r="Q42" s="19" t="s">
        <v>23</v>
      </c>
      <c r="R42" s="16"/>
      <c r="S42" s="43"/>
      <c r="T42" s="43"/>
      <c r="U42" s="43"/>
      <c r="V42" s="47"/>
    </row>
    <row r="43" spans="17:22" ht="15">
      <c r="Q43" s="20" t="s">
        <v>23</v>
      </c>
      <c r="R43" s="4"/>
      <c r="S43" s="44"/>
      <c r="T43" s="44"/>
      <c r="U43" s="44"/>
      <c r="V43" s="48"/>
    </row>
    <row r="44" spans="17:22" ht="15">
      <c r="Q44" s="20" t="s">
        <v>1</v>
      </c>
      <c r="R44" s="80"/>
      <c r="S44" s="12"/>
      <c r="T44" s="12"/>
      <c r="U44" s="12"/>
      <c r="V44" s="54"/>
    </row>
    <row r="45" spans="17:22" ht="15">
      <c r="Q45" s="20" t="s">
        <v>1</v>
      </c>
      <c r="R45" s="4"/>
      <c r="S45" s="44"/>
      <c r="T45" s="44"/>
      <c r="U45" s="44"/>
      <c r="V45" s="48"/>
    </row>
    <row r="46" spans="17:22" ht="15">
      <c r="Q46" s="20" t="s">
        <v>24</v>
      </c>
      <c r="R46" s="4"/>
      <c r="S46" s="44"/>
      <c r="T46" s="44"/>
      <c r="U46" s="44"/>
      <c r="V46" s="48"/>
    </row>
    <row r="47" spans="17:22" ht="15">
      <c r="Q47" s="20" t="s">
        <v>24</v>
      </c>
      <c r="R47" s="4"/>
      <c r="S47" s="44"/>
      <c r="T47" s="44"/>
      <c r="U47" s="44"/>
      <c r="V47" s="48"/>
    </row>
    <row r="48" spans="17:22" ht="15.75" thickBot="1">
      <c r="Q48" s="21" t="s">
        <v>25</v>
      </c>
      <c r="R48" s="17">
        <v>1000</v>
      </c>
      <c r="S48" s="45">
        <f>SUM(S42:S47)*R48</f>
        <v>0</v>
      </c>
      <c r="T48" s="45">
        <f>SUM(T42:T47)*R48</f>
        <v>0</v>
      </c>
      <c r="U48" s="45">
        <f>SUM(U42:U47)*R48</f>
        <v>0</v>
      </c>
      <c r="V48" s="49">
        <f>SUM(V42:V47)*R48</f>
        <v>0</v>
      </c>
    </row>
  </sheetData>
  <sheetProtection/>
  <mergeCells count="4">
    <mergeCell ref="D1:E1"/>
    <mergeCell ref="I1:J1"/>
    <mergeCell ref="N1:O1"/>
    <mergeCell ref="U1:V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7.421875" style="28" customWidth="1"/>
    <col min="2" max="2" width="6.7109375" style="0" customWidth="1"/>
    <col min="3" max="3" width="4.28125" style="0" customWidth="1"/>
    <col min="4" max="4" width="2.7109375" style="0" customWidth="1"/>
    <col min="5" max="5" width="2.140625" style="0" customWidth="1"/>
    <col min="6" max="6" width="3.140625" style="0" customWidth="1"/>
  </cols>
  <sheetData>
    <row r="2" spans="1:7" ht="15">
      <c r="A2" s="24" t="s">
        <v>26</v>
      </c>
      <c r="B2">
        <v>0</v>
      </c>
      <c r="C2" t="s">
        <v>32</v>
      </c>
      <c r="G2" t="s">
        <v>85</v>
      </c>
    </row>
    <row r="3" spans="1:3" ht="15">
      <c r="A3" s="25" t="s">
        <v>27</v>
      </c>
      <c r="B3">
        <v>0</v>
      </c>
      <c r="C3" t="s">
        <v>31</v>
      </c>
    </row>
    <row r="4" spans="1:3" ht="15">
      <c r="A4" s="26" t="s">
        <v>28</v>
      </c>
      <c r="B4">
        <v>0</v>
      </c>
      <c r="C4" t="s">
        <v>30</v>
      </c>
    </row>
    <row r="5" spans="1:2" ht="15">
      <c r="A5" s="27" t="s">
        <v>33</v>
      </c>
      <c r="B5">
        <v>1</v>
      </c>
    </row>
    <row r="6" spans="1:2" ht="15">
      <c r="A6" s="55" t="s">
        <v>70</v>
      </c>
      <c r="B6">
        <v>5</v>
      </c>
    </row>
    <row r="7" spans="1:3" ht="15">
      <c r="A7" s="28" t="s">
        <v>66</v>
      </c>
      <c r="B7">
        <f>IF(ROUNDUP(-1*(((((B4*3600)-(60*B6))/IF(B5=1,50,80))-(B3/12.5))),0)&gt;0,ROUNDUP(-1*(((((B4*3600)-(60*B6))/IF(B5=1,50,80))-(B3/12.5))),0),0)</f>
        <v>6</v>
      </c>
      <c r="C7" t="s">
        <v>32</v>
      </c>
    </row>
    <row r="8" spans="1:2" ht="18.75">
      <c r="A8" s="51" t="s">
        <v>29</v>
      </c>
      <c r="B8" s="52" t="str">
        <f>IF(B2&gt;=B7,"YES!","NO!")</f>
        <v>NO!</v>
      </c>
    </row>
    <row r="9" spans="1:3" ht="15">
      <c r="A9" s="28" t="s">
        <v>68</v>
      </c>
      <c r="B9">
        <f>IF(B8="NO!",ROUNDUP(((B7-B2)/8),0)*5,0)</f>
        <v>5</v>
      </c>
      <c r="C9" t="s">
        <v>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zoomScalePageLayoutView="0" workbookViewId="0" topLeftCell="A1">
      <selection activeCell="S21" sqref="S21"/>
    </sheetView>
  </sheetViews>
  <sheetFormatPr defaultColWidth="9.140625" defaultRowHeight="15"/>
  <cols>
    <col min="1" max="1" width="15.7109375" style="31" customWidth="1"/>
    <col min="2" max="3" width="9.140625" style="40" customWidth="1"/>
    <col min="4" max="5" width="10.7109375" style="40" customWidth="1"/>
    <col min="6" max="6" width="15.7109375" style="29" customWidth="1"/>
    <col min="7" max="8" width="9.140625" style="35" customWidth="1"/>
    <col min="9" max="10" width="10.7109375" style="35" customWidth="1"/>
    <col min="11" max="11" width="15.7109375" style="30" customWidth="1"/>
    <col min="12" max="13" width="9.140625" style="36" customWidth="1"/>
    <col min="14" max="15" width="10.7109375" style="36" customWidth="1"/>
    <col min="16" max="16" width="15.00390625" style="87" customWidth="1"/>
    <col min="17" max="17" width="12.140625" style="0" customWidth="1"/>
    <col min="18" max="18" width="8.28125" style="0" customWidth="1"/>
    <col min="19" max="19" width="24.8515625" style="41" customWidth="1"/>
    <col min="20" max="20" width="18.8515625" style="0" customWidth="1"/>
  </cols>
  <sheetData>
    <row r="1" spans="1:18" ht="15">
      <c r="A1" s="108" t="s">
        <v>34</v>
      </c>
      <c r="B1" s="108"/>
      <c r="C1" s="108"/>
      <c r="D1" s="108"/>
      <c r="E1" s="77"/>
      <c r="F1" s="109" t="s">
        <v>35</v>
      </c>
      <c r="G1" s="109"/>
      <c r="H1" s="109"/>
      <c r="I1" s="109"/>
      <c r="J1" s="78"/>
      <c r="K1" s="110" t="s">
        <v>36</v>
      </c>
      <c r="L1" s="110"/>
      <c r="M1" s="110"/>
      <c r="N1" s="110"/>
      <c r="O1" s="79"/>
      <c r="P1" s="88" t="s">
        <v>39</v>
      </c>
      <c r="Q1" s="96" t="e">
        <f>ROUND((B3/D3)*10000,4)</f>
        <v>#DIV/0!</v>
      </c>
      <c r="R1" s="83"/>
    </row>
    <row r="2" spans="1:20" ht="15">
      <c r="A2" s="32" t="s">
        <v>37</v>
      </c>
      <c r="B2" s="57" t="s">
        <v>38</v>
      </c>
      <c r="C2" s="57" t="s">
        <v>61</v>
      </c>
      <c r="D2" s="57" t="s">
        <v>4</v>
      </c>
      <c r="E2" s="57" t="s">
        <v>76</v>
      </c>
      <c r="F2" s="37" t="s">
        <v>37</v>
      </c>
      <c r="G2" s="58" t="s">
        <v>38</v>
      </c>
      <c r="H2" s="58" t="s">
        <v>61</v>
      </c>
      <c r="I2" s="58" t="s">
        <v>4</v>
      </c>
      <c r="J2" s="58" t="s">
        <v>76</v>
      </c>
      <c r="K2" s="38" t="s">
        <v>37</v>
      </c>
      <c r="L2" s="59" t="s">
        <v>38</v>
      </c>
      <c r="M2" s="59" t="s">
        <v>61</v>
      </c>
      <c r="N2" s="59" t="s">
        <v>4</v>
      </c>
      <c r="O2" s="59" t="s">
        <v>76</v>
      </c>
      <c r="P2" s="89" t="s">
        <v>40</v>
      </c>
      <c r="Q2" s="97" t="e">
        <f>ROUND(B4/D4*10000,4)</f>
        <v>#DIV/0!</v>
      </c>
      <c r="R2" s="83"/>
      <c r="S2" s="41" t="s">
        <v>81</v>
      </c>
      <c r="T2" s="64" t="e">
        <f>MAX(Q1:Q16)</f>
        <v>#DIV/0!</v>
      </c>
    </row>
    <row r="3" spans="1:20" ht="15">
      <c r="A3" s="68" t="s">
        <v>39</v>
      </c>
      <c r="B3" s="69">
        <v>60</v>
      </c>
      <c r="C3" s="69"/>
      <c r="D3" s="69"/>
      <c r="E3" s="70">
        <f>B3*C3</f>
        <v>0</v>
      </c>
      <c r="F3" s="71" t="s">
        <v>45</v>
      </c>
      <c r="G3" s="72">
        <v>15000</v>
      </c>
      <c r="H3" s="72"/>
      <c r="I3" s="72"/>
      <c r="J3" s="73">
        <f>G3*H3</f>
        <v>0</v>
      </c>
      <c r="K3" s="74" t="s">
        <v>51</v>
      </c>
      <c r="L3" s="75">
        <v>250000</v>
      </c>
      <c r="M3" s="75"/>
      <c r="N3" s="75"/>
      <c r="O3" s="76">
        <f>L3*M3</f>
        <v>0</v>
      </c>
      <c r="P3" s="90" t="s">
        <v>41</v>
      </c>
      <c r="Q3" s="98" t="e">
        <f>ROUND(B5/D5*10000,4)</f>
        <v>#DIV/0!</v>
      </c>
      <c r="R3" s="83"/>
      <c r="S3" s="41" t="s">
        <v>83</v>
      </c>
      <c r="T3" s="65" t="e">
        <f>MAX(Q7:Q12)</f>
        <v>#DIV/0!</v>
      </c>
    </row>
    <row r="4" spans="1:20" ht="15">
      <c r="A4" s="33" t="s">
        <v>40</v>
      </c>
      <c r="B4" s="40">
        <v>200</v>
      </c>
      <c r="E4" s="60">
        <f>B4*C4</f>
        <v>0</v>
      </c>
      <c r="F4" s="34" t="s">
        <v>46</v>
      </c>
      <c r="G4" s="35">
        <v>21000</v>
      </c>
      <c r="J4" s="61">
        <f>G4*H4</f>
        <v>0</v>
      </c>
      <c r="K4" s="39" t="s">
        <v>52</v>
      </c>
      <c r="L4" s="36">
        <v>270000</v>
      </c>
      <c r="O4" s="62">
        <f>L4*M4</f>
        <v>0</v>
      </c>
      <c r="P4" s="89" t="s">
        <v>42</v>
      </c>
      <c r="Q4" s="97" t="e">
        <f>ROUND(B6/D6*10000,4)</f>
        <v>#DIV/0!</v>
      </c>
      <c r="R4" s="83"/>
      <c r="S4" s="41" t="s">
        <v>84</v>
      </c>
      <c r="T4" s="65" t="e">
        <f>MAX(Q13:Q17)</f>
        <v>#DIV/0!</v>
      </c>
    </row>
    <row r="5" spans="1:20" ht="15">
      <c r="A5" s="68" t="s">
        <v>41</v>
      </c>
      <c r="B5" s="69">
        <v>600</v>
      </c>
      <c r="C5" s="69"/>
      <c r="D5" s="69"/>
      <c r="E5" s="70">
        <f>B5*C5</f>
        <v>0</v>
      </c>
      <c r="F5" s="71" t="s">
        <v>47</v>
      </c>
      <c r="G5" s="72">
        <v>40000</v>
      </c>
      <c r="H5" s="72"/>
      <c r="I5" s="72"/>
      <c r="J5" s="73">
        <f>G5*H5</f>
        <v>0</v>
      </c>
      <c r="K5" s="74" t="s">
        <v>53</v>
      </c>
      <c r="L5" s="75">
        <v>300000</v>
      </c>
      <c r="M5" s="75"/>
      <c r="N5" s="75"/>
      <c r="O5" s="76">
        <f>L5*M5</f>
        <v>0</v>
      </c>
      <c r="P5" s="90" t="s">
        <v>43</v>
      </c>
      <c r="Q5" s="98" t="e">
        <f>ROUND(B7/D7*10000,4)</f>
        <v>#DIV/0!</v>
      </c>
      <c r="R5" s="83"/>
      <c r="T5" s="63"/>
    </row>
    <row r="6" spans="1:20" ht="15">
      <c r="A6" s="33" t="s">
        <v>42</v>
      </c>
      <c r="B6" s="40">
        <v>4000</v>
      </c>
      <c r="E6" s="60">
        <f>B6*C6</f>
        <v>0</v>
      </c>
      <c r="F6" s="34" t="s">
        <v>48</v>
      </c>
      <c r="G6" s="35">
        <v>110000</v>
      </c>
      <c r="J6" s="61">
        <f>G6*H6</f>
        <v>0</v>
      </c>
      <c r="K6" s="39" t="s">
        <v>54</v>
      </c>
      <c r="L6" s="36">
        <v>350000</v>
      </c>
      <c r="O6" s="62">
        <f>L6*M6</f>
        <v>0</v>
      </c>
      <c r="P6" s="89" t="s">
        <v>44</v>
      </c>
      <c r="Q6" s="97" t="e">
        <f>ROUND(B8/D8*10000,4)</f>
        <v>#DIV/0!</v>
      </c>
      <c r="R6" s="83"/>
      <c r="S6" s="81" t="s">
        <v>62</v>
      </c>
      <c r="T6" s="44">
        <f>SUM(C3:C8)</f>
        <v>0</v>
      </c>
    </row>
    <row r="7" spans="1:20" ht="15">
      <c r="A7" s="68" t="s">
        <v>43</v>
      </c>
      <c r="B7" s="69">
        <v>8000</v>
      </c>
      <c r="C7" s="69"/>
      <c r="D7" s="69"/>
      <c r="E7" s="70">
        <f>B7*C7</f>
        <v>0</v>
      </c>
      <c r="F7" s="71" t="s">
        <v>49</v>
      </c>
      <c r="G7" s="72">
        <v>160000</v>
      </c>
      <c r="H7" s="72"/>
      <c r="I7" s="72"/>
      <c r="J7" s="73">
        <f>G7*H7</f>
        <v>0</v>
      </c>
      <c r="K7" s="74" t="s">
        <v>72</v>
      </c>
      <c r="L7" s="75">
        <v>500000</v>
      </c>
      <c r="M7" s="75"/>
      <c r="N7" s="75"/>
      <c r="O7" s="76">
        <f>L7*M7</f>
        <v>0</v>
      </c>
      <c r="P7" s="91" t="s">
        <v>45</v>
      </c>
      <c r="Q7" s="99" t="e">
        <f aca="true" t="shared" si="0" ref="Q7:Q12">ROUND((G3/I3)*10000,4)</f>
        <v>#DIV/0!</v>
      </c>
      <c r="R7" s="84"/>
      <c r="S7" s="81" t="s">
        <v>63</v>
      </c>
      <c r="T7" s="44">
        <f>SUM(H3:H8)</f>
        <v>0</v>
      </c>
    </row>
    <row r="8" spans="1:20" ht="15">
      <c r="A8" s="33" t="s">
        <v>44</v>
      </c>
      <c r="B8" s="40">
        <v>10000</v>
      </c>
      <c r="E8" s="60">
        <f>B8*C8</f>
        <v>0</v>
      </c>
      <c r="F8" s="34" t="s">
        <v>50</v>
      </c>
      <c r="G8" s="35">
        <v>200000</v>
      </c>
      <c r="J8" s="61">
        <f>G8*H8</f>
        <v>0</v>
      </c>
      <c r="P8" s="92" t="s">
        <v>46</v>
      </c>
      <c r="Q8" s="100" t="e">
        <f t="shared" si="0"/>
        <v>#DIV/0!</v>
      </c>
      <c r="R8" s="84"/>
      <c r="S8" s="81" t="s">
        <v>64</v>
      </c>
      <c r="T8" s="82">
        <f>SUM(M3:M7)</f>
        <v>0</v>
      </c>
    </row>
    <row r="9" spans="16:20" ht="15">
      <c r="P9" s="91" t="s">
        <v>47</v>
      </c>
      <c r="Q9" s="99" t="e">
        <f t="shared" si="0"/>
        <v>#DIV/0!</v>
      </c>
      <c r="R9" s="84"/>
      <c r="S9" s="41" t="s">
        <v>65</v>
      </c>
      <c r="T9" s="66">
        <f>SUM(T6:T8)</f>
        <v>0</v>
      </c>
    </row>
    <row r="10" spans="16:20" ht="15">
      <c r="P10" s="92" t="s">
        <v>48</v>
      </c>
      <c r="Q10" s="100" t="e">
        <f t="shared" si="0"/>
        <v>#DIV/0!</v>
      </c>
      <c r="R10" s="84"/>
      <c r="T10" s="67"/>
    </row>
    <row r="11" spans="16:20" ht="15">
      <c r="P11" s="91" t="s">
        <v>49</v>
      </c>
      <c r="Q11" s="99" t="e">
        <f t="shared" si="0"/>
        <v>#DIV/0!</v>
      </c>
      <c r="R11" s="84"/>
      <c r="S11" s="41" t="s">
        <v>73</v>
      </c>
      <c r="T11" s="67">
        <f>SUM(E3:E8)</f>
        <v>0</v>
      </c>
    </row>
    <row r="12" spans="16:20" ht="15">
      <c r="P12" s="92" t="s">
        <v>50</v>
      </c>
      <c r="Q12" s="100" t="e">
        <f t="shared" si="0"/>
        <v>#DIV/0!</v>
      </c>
      <c r="R12" s="84"/>
      <c r="S12" s="41" t="s">
        <v>74</v>
      </c>
      <c r="T12" s="67">
        <f>SUM(J3:J8)</f>
        <v>0</v>
      </c>
    </row>
    <row r="13" spans="16:20" ht="15">
      <c r="P13" s="93" t="s">
        <v>51</v>
      </c>
      <c r="Q13" s="101" t="e">
        <f>ROUND((L3/N3)*10000,4)</f>
        <v>#DIV/0!</v>
      </c>
      <c r="R13" s="85"/>
      <c r="S13" s="41" t="s">
        <v>75</v>
      </c>
      <c r="T13" s="104">
        <f>SUM(O3:O7)</f>
        <v>0</v>
      </c>
    </row>
    <row r="14" spans="16:20" ht="15">
      <c r="P14" s="94" t="s">
        <v>52</v>
      </c>
      <c r="Q14" s="102" t="e">
        <f>ROUND((L4/N4)*10000,4)</f>
        <v>#DIV/0!</v>
      </c>
      <c r="R14" s="85"/>
      <c r="S14" s="41" t="s">
        <v>78</v>
      </c>
      <c r="T14" s="66">
        <f>SUM(T11:T13)</f>
        <v>0</v>
      </c>
    </row>
    <row r="15" spans="16:20" ht="15">
      <c r="P15" s="93" t="s">
        <v>53</v>
      </c>
      <c r="Q15" s="101" t="e">
        <f>ROUND((L5/N5)*10000,4)</f>
        <v>#DIV/0!</v>
      </c>
      <c r="R15" s="85"/>
      <c r="S15" s="41" t="s">
        <v>77</v>
      </c>
      <c r="T15" s="67">
        <f>T14*0.12</f>
        <v>0</v>
      </c>
    </row>
    <row r="16" spans="16:20" ht="15">
      <c r="P16" s="94" t="s">
        <v>54</v>
      </c>
      <c r="Q16" s="102" t="e">
        <f>ROUND((L6/N6)*10000,4)</f>
        <v>#DIV/0!</v>
      </c>
      <c r="R16" s="85"/>
      <c r="S16" s="41" t="s">
        <v>82</v>
      </c>
      <c r="T16" s="66">
        <f>SUM(T14,T15)</f>
        <v>0</v>
      </c>
    </row>
    <row r="17" spans="16:18" ht="15">
      <c r="P17" s="95" t="s">
        <v>72</v>
      </c>
      <c r="Q17" s="103" t="e">
        <f>ROUND((L7/N7)*10000,4)</f>
        <v>#DIV/0!</v>
      </c>
      <c r="R17" s="86"/>
    </row>
  </sheetData>
  <sheetProtection/>
  <mergeCells count="3">
    <mergeCell ref="A1:D1"/>
    <mergeCell ref="F1:I1"/>
    <mergeCell ref="K1:N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2013-11-26T15:56:05Z</dcterms:modified>
  <cp:category/>
  <cp:version/>
  <cp:contentType/>
  <cp:contentStatus/>
</cp:coreProperties>
</file>